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1" l="1"/>
  <c r="R20" i="1"/>
  <c r="P20" i="1"/>
  <c r="N20" i="1"/>
  <c r="M20" i="1"/>
  <c r="L20" i="1"/>
  <c r="J20" i="1"/>
  <c r="H20" i="1"/>
  <c r="F20" i="1"/>
  <c r="E20" i="1"/>
  <c r="D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T18" i="1"/>
  <c r="S18" i="1"/>
  <c r="S20" i="1" s="1"/>
  <c r="R18" i="1"/>
  <c r="Q18" i="1"/>
  <c r="Q20" i="1" s="1"/>
  <c r="P18" i="1"/>
  <c r="O18" i="1"/>
  <c r="O20" i="1" s="1"/>
  <c r="N18" i="1"/>
  <c r="K18" i="1"/>
  <c r="K20" i="1" s="1"/>
  <c r="J18" i="1"/>
  <c r="I18" i="1"/>
  <c r="I20" i="1" s="1"/>
  <c r="H18" i="1"/>
  <c r="G18" i="1"/>
  <c r="G20" i="1" s="1"/>
  <c r="F18" i="1"/>
  <c r="H10" i="1"/>
  <c r="T9" i="1"/>
  <c r="T10" i="1" s="1"/>
  <c r="S9" i="1"/>
  <c r="S10" i="1" s="1"/>
  <c r="R9" i="1"/>
  <c r="R10" i="1" s="1"/>
  <c r="Q9" i="1"/>
  <c r="Q10" i="1" s="1"/>
  <c r="P9" i="1"/>
  <c r="P10" i="1" s="1"/>
  <c r="O9" i="1"/>
  <c r="O10" i="1" s="1"/>
  <c r="N9" i="1"/>
  <c r="N10" i="1" s="1"/>
  <c r="M9" i="1"/>
  <c r="M10" i="1" s="1"/>
  <c r="L9" i="1"/>
  <c r="L10" i="1" s="1"/>
  <c r="K9" i="1"/>
  <c r="K10" i="1" s="1"/>
  <c r="J9" i="1"/>
  <c r="J10" i="1" s="1"/>
  <c r="H9" i="1"/>
  <c r="G9" i="1"/>
  <c r="G10" i="1" s="1"/>
  <c r="F9" i="1"/>
  <c r="F10" i="1" s="1"/>
  <c r="E9" i="1"/>
  <c r="E10" i="1" s="1"/>
  <c r="D9" i="1"/>
  <c r="I6" i="1"/>
  <c r="I9" i="1" s="1"/>
  <c r="I10" i="1" s="1"/>
</calcChain>
</file>

<file path=xl/sharedStrings.xml><?xml version="1.0" encoding="utf-8"?>
<sst xmlns="http://schemas.openxmlformats.org/spreadsheetml/2006/main" count="41" uniqueCount="38">
  <si>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</si>
  <si>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</si>
  <si>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</si>
  <si>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</si>
  <si>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</si>
  <si>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</si>
  <si>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</si>
  <si>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</si>
  <si>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</si>
  <si>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</si>
  <si>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</si>
  <si>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</si>
  <si>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</si>
  <si>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</si>
  <si>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</si>
  <si>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</si>
  <si>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</si>
  <si>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</si>
  <si>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</si>
  <si>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</si>
  <si>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</si>
  <si>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</si>
  <si>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ПР</t>
  </si>
  <si>
    <t>Булочка сдобная с мас.слив.25/10</t>
  </si>
  <si>
    <t>Чай с лимоном 200/5</t>
  </si>
  <si>
    <t>Каша рисовая молочная с маслом сливочным</t>
  </si>
  <si>
    <t>пр</t>
  </si>
  <si>
    <t>Сок натуральный пром.производства</t>
  </si>
  <si>
    <t>Итого за Завтрак молочный</t>
  </si>
  <si>
    <t>% от суточной нормы</t>
  </si>
  <si>
    <t>Обед (полноценный рацион питания)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</si>
  <si>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</si>
  <si>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</si>
  <si>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</si>
  <si>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</si>
  <si>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</si>
  <si>
    <t>Хлеб ржано-пшеничный</t>
  </si>
  <si>
    <t>Итого за Обед (полноценный рацион питания)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</si>
</sst>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indent="1"/>
    </xf>
    <xf numFmtId="0" fontId="2" fillId="2" borderId="5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1" fontId="1" fillId="2" borderId="10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left" vertical="center" wrapText="1"/>
    </xf>
    <xf numFmtId="1" fontId="1" fillId="2" borderId="10" xfId="0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164" fontId="1" fillId="2" borderId="10" xfId="0" applyNumberFormat="1" applyFont="1" applyFill="1" applyBorder="1" applyAlignment="1">
      <alignment horizontal="center" vertical="top"/>
    </xf>
    <xf numFmtId="0" fontId="1" fillId="3" borderId="1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1" fontId="2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2" fontId="2" fillId="2" borderId="10" xfId="0" applyNumberFormat="1" applyFont="1" applyFill="1" applyBorder="1" applyAlignment="1">
      <alignment horizontal="center" vertical="top"/>
    </xf>
    <xf numFmtId="10" fontId="2" fillId="2" borderId="4" xfId="0" applyNumberFormat="1" applyFont="1" applyFill="1" applyBorder="1" applyAlignment="1">
      <alignment horizontal="left"/>
    </xf>
    <xf numFmtId="10" fontId="2" fillId="2" borderId="5" xfId="0" applyNumberFormat="1" applyFont="1" applyFill="1" applyBorder="1" applyAlignment="1">
      <alignment horizontal="left"/>
    </xf>
    <xf numFmtId="10" fontId="2" fillId="2" borderId="6" xfId="0" applyNumberFormat="1" applyFont="1" applyFill="1" applyBorder="1" applyAlignment="1">
      <alignment horizontal="left"/>
    </xf>
    <xf numFmtId="2" fontId="2" fillId="2" borderId="5" xfId="0" applyNumberFormat="1" applyFont="1" applyFill="1" applyBorder="1" applyAlignment="1">
      <alignment horizontal="left"/>
    </xf>
    <xf numFmtId="10" fontId="2" fillId="2" borderId="5" xfId="0" applyNumberFormat="1" applyFont="1" applyFill="1" applyBorder="1" applyAlignment="1">
      <alignment horizontal="center" vertical="top"/>
    </xf>
    <xf numFmtId="10" fontId="2" fillId="2" borderId="10" xfId="0" applyNumberFormat="1" applyFont="1" applyFill="1" applyBorder="1" applyAlignment="1">
      <alignment horizontal="center" vertical="top"/>
    </xf>
    <xf numFmtId="165" fontId="2" fillId="2" borderId="10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left" vertical="center" wrapText="1"/>
    </xf>
    <xf numFmtId="166" fontId="1" fillId="2" borderId="10" xfId="0" applyNumberFormat="1" applyFont="1" applyFill="1" applyBorder="1" applyAlignment="1">
      <alignment horizontal="center" vertical="top"/>
    </xf>
    <xf numFmtId="1" fontId="1" fillId="4" borderId="11" xfId="1" applyNumberFormat="1" applyFont="1" applyFill="1" applyBorder="1" applyAlignment="1">
      <alignment horizontal="center" vertical="center"/>
    </xf>
    <xf numFmtId="0" fontId="1" fillId="4" borderId="11" xfId="1" applyNumberFormat="1" applyFont="1" applyFill="1" applyBorder="1" applyAlignment="1">
      <alignment horizontal="left" vertical="center" wrapText="1"/>
    </xf>
    <xf numFmtId="1" fontId="1" fillId="4" borderId="11" xfId="1" applyNumberFormat="1" applyFont="1" applyFill="1" applyBorder="1" applyAlignment="1">
      <alignment horizontal="center" vertical="top"/>
    </xf>
    <xf numFmtId="2" fontId="1" fillId="4" borderId="11" xfId="1" applyNumberFormat="1" applyFont="1" applyFill="1" applyBorder="1" applyAlignment="1">
      <alignment horizontal="center" vertical="top"/>
    </xf>
    <xf numFmtId="2" fontId="1" fillId="2" borderId="1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sqref="A1:T20"/>
    </sheetView>
  </sheetViews>
  <sheetFormatPr defaultRowHeight="14.4" x14ac:dyDescent="0.3"/>
  <sheetData>
    <row r="1" spans="1:20" x14ac:dyDescent="0.3">
      <c r="A1" s="1" t="s">
        <v>0</v>
      </c>
      <c r="B1" s="2" t="s">
        <v>1</v>
      </c>
      <c r="C1" s="3"/>
      <c r="D1" s="1" t="s">
        <v>2</v>
      </c>
      <c r="E1" s="4"/>
      <c r="F1" s="5" t="s">
        <v>3</v>
      </c>
      <c r="G1" s="6"/>
      <c r="H1" s="7"/>
      <c r="I1" s="1" t="s">
        <v>4</v>
      </c>
      <c r="J1" s="5" t="s">
        <v>5</v>
      </c>
      <c r="K1" s="6"/>
      <c r="L1" s="6"/>
      <c r="M1" s="6"/>
      <c r="N1" s="7"/>
      <c r="O1" s="5" t="s">
        <v>6</v>
      </c>
      <c r="P1" s="6"/>
      <c r="Q1" s="6"/>
      <c r="R1" s="6"/>
      <c r="S1" s="6"/>
      <c r="T1" s="7"/>
    </row>
    <row r="2" spans="1:20" x14ac:dyDescent="0.3">
      <c r="A2" s="8"/>
      <c r="B2" s="9"/>
      <c r="C2" s="10"/>
      <c r="D2" s="8"/>
      <c r="E2" s="11"/>
      <c r="F2" s="12" t="s">
        <v>7</v>
      </c>
      <c r="G2" s="13" t="s">
        <v>8</v>
      </c>
      <c r="H2" s="13" t="s">
        <v>9</v>
      </c>
      <c r="I2" s="8"/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</row>
    <row r="3" spans="1:20" x14ac:dyDescent="0.3">
      <c r="A3" s="14">
        <v>1</v>
      </c>
      <c r="B3" s="15">
        <v>2</v>
      </c>
      <c r="C3" s="16"/>
      <c r="D3" s="17">
        <v>3</v>
      </c>
      <c r="E3" s="17"/>
      <c r="F3" s="18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</row>
    <row r="4" spans="1:20" x14ac:dyDescent="0.3">
      <c r="A4" s="19" t="s">
        <v>21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x14ac:dyDescent="0.3">
      <c r="A5" s="22" t="s">
        <v>22</v>
      </c>
      <c r="B5" s="23" t="s">
        <v>23</v>
      </c>
      <c r="C5" s="24"/>
      <c r="D5" s="25">
        <v>35</v>
      </c>
      <c r="E5" s="25">
        <v>16.5</v>
      </c>
      <c r="F5" s="26">
        <v>0.25</v>
      </c>
      <c r="G5" s="26">
        <v>8.64</v>
      </c>
      <c r="H5" s="26">
        <v>9.0299999999999994</v>
      </c>
      <c r="I5" s="26">
        <v>137.44999999999999</v>
      </c>
      <c r="J5" s="27">
        <v>0.02</v>
      </c>
      <c r="K5" s="26">
        <v>0.01</v>
      </c>
      <c r="L5" s="28">
        <v>0.1</v>
      </c>
      <c r="M5" s="27">
        <v>6.6</v>
      </c>
      <c r="N5" s="25">
        <v>0.4</v>
      </c>
      <c r="O5" s="26">
        <v>8</v>
      </c>
      <c r="P5" s="26">
        <v>28</v>
      </c>
      <c r="Q5" s="27">
        <v>0.15</v>
      </c>
      <c r="R5" s="27">
        <v>0</v>
      </c>
      <c r="S5" s="26">
        <v>42</v>
      </c>
      <c r="T5" s="26">
        <v>0</v>
      </c>
    </row>
    <row r="6" spans="1:20" x14ac:dyDescent="0.3">
      <c r="A6" s="14">
        <v>377</v>
      </c>
      <c r="B6" s="29" t="s">
        <v>24</v>
      </c>
      <c r="C6" s="29"/>
      <c r="D6" s="30">
        <v>205</v>
      </c>
      <c r="E6" s="31">
        <v>4.53</v>
      </c>
      <c r="F6" s="31">
        <v>0.26</v>
      </c>
      <c r="G6" s="31">
        <v>0.06</v>
      </c>
      <c r="H6" s="31">
        <v>15.22</v>
      </c>
      <c r="I6" s="31">
        <f>F6*4+G6*9+H6*4</f>
        <v>62.46</v>
      </c>
      <c r="J6" s="31">
        <v>0</v>
      </c>
      <c r="K6" s="31">
        <v>0.01</v>
      </c>
      <c r="L6" s="31">
        <v>2.9</v>
      </c>
      <c r="M6" s="32">
        <v>0</v>
      </c>
      <c r="N6" s="31">
        <v>0.06</v>
      </c>
      <c r="O6" s="31">
        <v>8.0500000000000007</v>
      </c>
      <c r="P6" s="31">
        <v>9.7799999999999994</v>
      </c>
      <c r="Q6" s="31">
        <v>1.7000000000000001E-2</v>
      </c>
      <c r="R6" s="33">
        <v>0</v>
      </c>
      <c r="S6" s="31">
        <v>5.24</v>
      </c>
      <c r="T6" s="31">
        <v>0.87</v>
      </c>
    </row>
    <row r="7" spans="1:20" x14ac:dyDescent="0.3">
      <c r="A7" s="14">
        <v>173</v>
      </c>
      <c r="B7" s="23" t="s">
        <v>25</v>
      </c>
      <c r="C7" s="24"/>
      <c r="D7" s="30">
        <v>200</v>
      </c>
      <c r="E7" s="31">
        <v>27.27</v>
      </c>
      <c r="F7" s="31">
        <v>7.3</v>
      </c>
      <c r="G7" s="31">
        <v>12.5</v>
      </c>
      <c r="H7" s="31">
        <v>54.3</v>
      </c>
      <c r="I7" s="31">
        <v>358.9</v>
      </c>
      <c r="J7" s="31">
        <v>0.14000000000000001</v>
      </c>
      <c r="K7" s="31">
        <v>0.18</v>
      </c>
      <c r="L7" s="31">
        <v>3.35</v>
      </c>
      <c r="M7" s="33">
        <v>3.6999999999999998E-2</v>
      </c>
      <c r="N7" s="32">
        <v>0.2</v>
      </c>
      <c r="O7" s="31">
        <v>2</v>
      </c>
      <c r="P7" s="31">
        <v>7.4</v>
      </c>
      <c r="Q7" s="30">
        <v>0.01</v>
      </c>
      <c r="R7" s="33">
        <v>0</v>
      </c>
      <c r="S7" s="31">
        <v>4.0000000000000001E-3</v>
      </c>
      <c r="T7" s="31">
        <v>1.1200000000000001</v>
      </c>
    </row>
    <row r="8" spans="1:20" x14ac:dyDescent="0.3">
      <c r="A8" s="14" t="s">
        <v>26</v>
      </c>
      <c r="B8" s="34" t="s">
        <v>27</v>
      </c>
      <c r="C8" s="34"/>
      <c r="D8" s="30">
        <v>200</v>
      </c>
      <c r="E8" s="31">
        <v>30</v>
      </c>
      <c r="F8" s="31">
        <v>0.2</v>
      </c>
      <c r="G8" s="31">
        <v>0.2</v>
      </c>
      <c r="H8" s="31">
        <v>22.6</v>
      </c>
      <c r="I8" s="31">
        <v>90</v>
      </c>
      <c r="J8" s="31">
        <v>0</v>
      </c>
      <c r="K8" s="31">
        <v>0</v>
      </c>
      <c r="L8" s="31">
        <v>1.8</v>
      </c>
      <c r="M8" s="32">
        <v>0</v>
      </c>
      <c r="N8" s="31">
        <v>0</v>
      </c>
      <c r="O8" s="31">
        <v>16</v>
      </c>
      <c r="P8" s="31">
        <v>14</v>
      </c>
      <c r="Q8" s="31">
        <v>0</v>
      </c>
      <c r="R8" s="33">
        <v>0</v>
      </c>
      <c r="S8" s="31">
        <v>1</v>
      </c>
      <c r="T8" s="31">
        <v>0.2</v>
      </c>
    </row>
    <row r="9" spans="1:20" x14ac:dyDescent="0.3">
      <c r="A9" s="35" t="s">
        <v>28</v>
      </c>
      <c r="B9" s="36"/>
      <c r="C9" s="36"/>
      <c r="D9" s="37">
        <f t="shared" ref="D9:T9" si="0">SUM(D5:D8)</f>
        <v>640</v>
      </c>
      <c r="E9" s="38">
        <f t="shared" si="0"/>
        <v>78.3</v>
      </c>
      <c r="F9" s="39">
        <f t="shared" si="0"/>
        <v>8.01</v>
      </c>
      <c r="G9" s="39">
        <f t="shared" si="0"/>
        <v>21.400000000000002</v>
      </c>
      <c r="H9" s="39">
        <f t="shared" si="0"/>
        <v>101.15</v>
      </c>
      <c r="I9" s="39">
        <f t="shared" si="0"/>
        <v>648.80999999999995</v>
      </c>
      <c r="J9" s="39">
        <f t="shared" si="0"/>
        <v>0.16</v>
      </c>
      <c r="K9" s="39">
        <f t="shared" si="0"/>
        <v>0.19999999999999998</v>
      </c>
      <c r="L9" s="39">
        <f t="shared" si="0"/>
        <v>8.15</v>
      </c>
      <c r="M9" s="39">
        <f t="shared" si="0"/>
        <v>6.6369999999999996</v>
      </c>
      <c r="N9" s="39">
        <f t="shared" si="0"/>
        <v>0.66</v>
      </c>
      <c r="O9" s="39">
        <f t="shared" si="0"/>
        <v>34.049999999999997</v>
      </c>
      <c r="P9" s="39">
        <f t="shared" si="0"/>
        <v>59.18</v>
      </c>
      <c r="Q9" s="39">
        <f t="shared" si="0"/>
        <v>0.17699999999999999</v>
      </c>
      <c r="R9" s="39">
        <f t="shared" si="0"/>
        <v>0</v>
      </c>
      <c r="S9" s="39">
        <f t="shared" si="0"/>
        <v>48.244</v>
      </c>
      <c r="T9" s="39">
        <f t="shared" si="0"/>
        <v>2.1900000000000004</v>
      </c>
    </row>
    <row r="10" spans="1:20" x14ac:dyDescent="0.3">
      <c r="A10" s="40" t="s">
        <v>29</v>
      </c>
      <c r="B10" s="41"/>
      <c r="C10" s="41"/>
      <c r="D10" s="42"/>
      <c r="E10" s="43">
        <f>77.9-E9</f>
        <v>-0.39999999999999147</v>
      </c>
      <c r="F10" s="44" t="e">
        <f t="shared" ref="F10:T10" si="1">F9/F28</f>
        <v>#DIV/0!</v>
      </c>
      <c r="G10" s="45" t="e">
        <f t="shared" si="1"/>
        <v>#DIV/0!</v>
      </c>
      <c r="H10" s="45" t="e">
        <f>H9/H28</f>
        <v>#DIV/0!</v>
      </c>
      <c r="I10" s="45" t="e">
        <f t="shared" si="1"/>
        <v>#DIV/0!</v>
      </c>
      <c r="J10" s="45" t="e">
        <f t="shared" si="1"/>
        <v>#DIV/0!</v>
      </c>
      <c r="K10" s="45" t="e">
        <f t="shared" si="1"/>
        <v>#DIV/0!</v>
      </c>
      <c r="L10" s="45" t="e">
        <f t="shared" si="1"/>
        <v>#DIV/0!</v>
      </c>
      <c r="M10" s="45" t="e">
        <f t="shared" si="1"/>
        <v>#DIV/0!</v>
      </c>
      <c r="N10" s="45" t="e">
        <f t="shared" si="1"/>
        <v>#DIV/0!</v>
      </c>
      <c r="O10" s="45" t="e">
        <f t="shared" si="1"/>
        <v>#DIV/0!</v>
      </c>
      <c r="P10" s="45" t="e">
        <f t="shared" si="1"/>
        <v>#DIV/0!</v>
      </c>
      <c r="Q10" s="45" t="e">
        <f t="shared" si="1"/>
        <v>#DIV/0!</v>
      </c>
      <c r="R10" s="45" t="e">
        <f t="shared" si="1"/>
        <v>#DIV/0!</v>
      </c>
      <c r="S10" s="45" t="e">
        <f t="shared" si="1"/>
        <v>#DIV/0!</v>
      </c>
      <c r="T10" s="46" t="e">
        <f t="shared" si="1"/>
        <v>#DIV/0!</v>
      </c>
    </row>
    <row r="11" spans="1:20" x14ac:dyDescent="0.3">
      <c r="A11" s="19" t="s">
        <v>30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</row>
    <row r="12" spans="1:20" x14ac:dyDescent="0.3">
      <c r="A12" s="47"/>
      <c r="B12" s="48"/>
      <c r="C12" s="48"/>
      <c r="D12" s="30"/>
      <c r="E12" s="31"/>
      <c r="F12" s="31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x14ac:dyDescent="0.3">
      <c r="A13" s="22" t="s">
        <v>22</v>
      </c>
      <c r="B13" s="23" t="s">
        <v>31</v>
      </c>
      <c r="C13" s="24"/>
      <c r="D13" s="25">
        <v>106</v>
      </c>
      <c r="E13" s="25">
        <v>11.88</v>
      </c>
      <c r="F13" s="26">
        <v>1.66</v>
      </c>
      <c r="G13" s="26">
        <v>12.75</v>
      </c>
      <c r="H13" s="26">
        <v>9.31</v>
      </c>
      <c r="I13" s="26">
        <v>158.68</v>
      </c>
      <c r="J13" s="27">
        <v>0.05</v>
      </c>
      <c r="K13" s="26">
        <v>0.05</v>
      </c>
      <c r="L13" s="26">
        <v>21.91</v>
      </c>
      <c r="M13" s="27">
        <v>2E-3</v>
      </c>
      <c r="N13" s="25">
        <v>2.65</v>
      </c>
      <c r="O13" s="26">
        <v>34.799999999999997</v>
      </c>
      <c r="P13" s="26">
        <v>35.880000000000003</v>
      </c>
      <c r="Q13" s="27">
        <v>0.53</v>
      </c>
      <c r="R13" s="27">
        <v>2E-3</v>
      </c>
      <c r="S13" s="26">
        <v>17.63</v>
      </c>
      <c r="T13" s="26">
        <v>0.6</v>
      </c>
    </row>
    <row r="14" spans="1:20" x14ac:dyDescent="0.3">
      <c r="A14" s="14">
        <v>82</v>
      </c>
      <c r="B14" s="23" t="s">
        <v>32</v>
      </c>
      <c r="C14" s="24"/>
      <c r="D14" s="32">
        <v>250</v>
      </c>
      <c r="E14" s="32">
        <v>14.62</v>
      </c>
      <c r="F14" s="31">
        <v>2.2130000000000001</v>
      </c>
      <c r="G14" s="31">
        <v>3.31</v>
      </c>
      <c r="H14" s="31">
        <v>15.92</v>
      </c>
      <c r="I14" s="31">
        <v>102.36</v>
      </c>
      <c r="J14" s="32">
        <v>6.3E-2</v>
      </c>
      <c r="K14" s="32">
        <v>6.3E-2</v>
      </c>
      <c r="L14" s="31">
        <v>23.75</v>
      </c>
      <c r="M14" s="33">
        <v>0.92</v>
      </c>
      <c r="N14" s="31">
        <v>0.12</v>
      </c>
      <c r="O14" s="31">
        <v>53.88</v>
      </c>
      <c r="P14" s="31">
        <v>60.94</v>
      </c>
      <c r="Q14" s="31">
        <v>1.62</v>
      </c>
      <c r="R14" s="33">
        <v>4.0000000000000001E-3</v>
      </c>
      <c r="S14" s="31">
        <v>28.05</v>
      </c>
      <c r="T14" s="31">
        <v>1</v>
      </c>
    </row>
    <row r="15" spans="1:20" x14ac:dyDescent="0.3">
      <c r="A15" s="14">
        <v>293</v>
      </c>
      <c r="B15" s="23" t="s">
        <v>33</v>
      </c>
      <c r="C15" s="24"/>
      <c r="D15" s="30">
        <v>130</v>
      </c>
      <c r="E15" s="31">
        <v>50.62</v>
      </c>
      <c r="F15" s="31">
        <v>24.29</v>
      </c>
      <c r="G15" s="31">
        <v>13.88</v>
      </c>
      <c r="H15" s="31">
        <v>0.21</v>
      </c>
      <c r="I15" s="31">
        <v>223.01</v>
      </c>
      <c r="J15" s="31">
        <v>0.11</v>
      </c>
      <c r="K15" s="31">
        <v>0.24</v>
      </c>
      <c r="L15" s="31">
        <v>2.8000000000000001E-2</v>
      </c>
      <c r="M15" s="30">
        <v>0</v>
      </c>
      <c r="N15" s="32">
        <v>0</v>
      </c>
      <c r="O15" s="49">
        <v>24.86</v>
      </c>
      <c r="P15" s="31">
        <v>2.04</v>
      </c>
      <c r="Q15" s="30">
        <v>0</v>
      </c>
      <c r="R15" s="30">
        <v>0</v>
      </c>
      <c r="S15" s="31">
        <v>21.82</v>
      </c>
      <c r="T15" s="31">
        <v>2.37</v>
      </c>
    </row>
    <row r="16" spans="1:20" x14ac:dyDescent="0.3">
      <c r="A16" s="14">
        <v>203</v>
      </c>
      <c r="B16" s="23" t="s">
        <v>34</v>
      </c>
      <c r="C16" s="24"/>
      <c r="D16" s="30">
        <v>180</v>
      </c>
      <c r="E16" s="31">
        <v>10.97</v>
      </c>
      <c r="F16" s="31">
        <v>6.84</v>
      </c>
      <c r="G16" s="31">
        <v>4.1159999999999997</v>
      </c>
      <c r="H16" s="31">
        <v>43.740000000000009</v>
      </c>
      <c r="I16" s="31">
        <v>239.36400000000003</v>
      </c>
      <c r="J16" s="31">
        <v>0.108</v>
      </c>
      <c r="K16" s="31">
        <v>3.5999999999999997E-2</v>
      </c>
      <c r="L16" s="31">
        <v>0</v>
      </c>
      <c r="M16" s="33">
        <v>3.5999999999999997E-2</v>
      </c>
      <c r="N16" s="31">
        <v>1.5</v>
      </c>
      <c r="O16" s="31">
        <v>15.936</v>
      </c>
      <c r="P16" s="31">
        <v>55.451999999999998</v>
      </c>
      <c r="Q16" s="31">
        <v>0.93600000000000005</v>
      </c>
      <c r="R16" s="33">
        <v>1.8000000000000002E-3</v>
      </c>
      <c r="S16" s="31">
        <v>10.164000000000001</v>
      </c>
      <c r="T16" s="31">
        <v>1.032</v>
      </c>
    </row>
    <row r="17" spans="1:20" x14ac:dyDescent="0.3">
      <c r="A17" s="50">
        <v>345</v>
      </c>
      <c r="B17" s="51" t="s">
        <v>35</v>
      </c>
      <c r="C17" s="51"/>
      <c r="D17" s="52">
        <v>200</v>
      </c>
      <c r="E17" s="53">
        <v>4.9000000000000004</v>
      </c>
      <c r="F17" s="53">
        <v>0.06</v>
      </c>
      <c r="G17" s="53">
        <v>0.02</v>
      </c>
      <c r="H17" s="53">
        <v>20.73</v>
      </c>
      <c r="I17" s="53">
        <v>83.34</v>
      </c>
      <c r="J17" s="53">
        <v>0</v>
      </c>
      <c r="K17" s="53">
        <v>0</v>
      </c>
      <c r="L17" s="53">
        <v>2.5</v>
      </c>
      <c r="M17" s="53">
        <v>4.0000000000000001E-3</v>
      </c>
      <c r="N17" s="53">
        <v>0.2</v>
      </c>
      <c r="O17" s="53">
        <v>4</v>
      </c>
      <c r="P17" s="53">
        <v>3.3</v>
      </c>
      <c r="Q17" s="53">
        <v>0.08</v>
      </c>
      <c r="R17" s="53">
        <v>1E-3</v>
      </c>
      <c r="S17" s="53">
        <v>1.7</v>
      </c>
      <c r="T17" s="53">
        <v>0.15</v>
      </c>
    </row>
    <row r="18" spans="1:20" x14ac:dyDescent="0.3">
      <c r="A18" s="54" t="s">
        <v>22</v>
      </c>
      <c r="B18" s="23" t="s">
        <v>36</v>
      </c>
      <c r="C18" s="24"/>
      <c r="D18" s="30">
        <v>40</v>
      </c>
      <c r="E18" s="31">
        <v>2.76</v>
      </c>
      <c r="F18" s="31">
        <f>2.64*D18/40</f>
        <v>2.64</v>
      </c>
      <c r="G18" s="31">
        <f>0.48*D18/40</f>
        <v>0.48</v>
      </c>
      <c r="H18" s="31">
        <f>13.68*D18/40</f>
        <v>13.680000000000001</v>
      </c>
      <c r="I18" s="31">
        <f>F18*4+G18*9+H18*4</f>
        <v>69.600000000000009</v>
      </c>
      <c r="J18" s="32">
        <f>0.08*D18/40</f>
        <v>0.08</v>
      </c>
      <c r="K18" s="31">
        <f>0.04*D18/40</f>
        <v>0.04</v>
      </c>
      <c r="L18" s="30">
        <v>0</v>
      </c>
      <c r="M18" s="30">
        <v>0</v>
      </c>
      <c r="N18" s="31">
        <f>2.4*D18/40</f>
        <v>2.4</v>
      </c>
      <c r="O18" s="31">
        <f>14*D18/40</f>
        <v>14</v>
      </c>
      <c r="P18" s="31">
        <f>63.2*D18/40</f>
        <v>63.2</v>
      </c>
      <c r="Q18" s="31">
        <f>1.2*D18/40</f>
        <v>1.2</v>
      </c>
      <c r="R18" s="33">
        <f>0.001*D18/40</f>
        <v>1E-3</v>
      </c>
      <c r="S18" s="31">
        <f>9.4*D18/40</f>
        <v>9.4</v>
      </c>
      <c r="T18" s="32">
        <f>0.78*D18/40</f>
        <v>0.78</v>
      </c>
    </row>
    <row r="19" spans="1:20" ht="20.399999999999999" x14ac:dyDescent="0.3">
      <c r="A19" s="47" t="s">
        <v>22</v>
      </c>
      <c r="B19" s="48" t="e">
        <f>#REF!</f>
        <v>#REF!</v>
      </c>
      <c r="C19" s="48"/>
      <c r="D19" s="31" t="e">
        <f t="shared" ref="D19:T19" si="2">#REF!</f>
        <v>#REF!</v>
      </c>
      <c r="E19" s="31" t="e">
        <f t="shared" ref="E19:T19" si="3">#REF!</f>
        <v>#REF!</v>
      </c>
      <c r="F19" s="31" t="e">
        <f t="shared" ref="F19:T19" si="4">#REF!</f>
        <v>#REF!</v>
      </c>
      <c r="G19" s="31" t="e">
        <f t="shared" ref="G19:T19" si="5">#REF!</f>
        <v>#REF!</v>
      </c>
      <c r="H19" s="31" t="e">
        <f t="shared" ref="H19:T19" si="6">#REF!</f>
        <v>#REF!</v>
      </c>
      <c r="I19" s="31" t="e">
        <f t="shared" ref="I19:T19" si="7">#REF!</f>
        <v>#REF!</v>
      </c>
      <c r="J19" s="31" t="e">
        <f t="shared" ref="J19:T19" si="8">#REF!</f>
        <v>#REF!</v>
      </c>
      <c r="K19" s="31" t="e">
        <f t="shared" ref="K19:T19" si="9">#REF!</f>
        <v>#REF!</v>
      </c>
      <c r="L19" s="31" t="e">
        <f t="shared" ref="L19:T19" si="10">#REF!</f>
        <v>#REF!</v>
      </c>
      <c r="M19" s="31" t="e">
        <f t="shared" ref="M19:T19" si="11">#REF!</f>
        <v>#REF!</v>
      </c>
      <c r="N19" s="31" t="e">
        <f t="shared" ref="N19:T19" si="12">#REF!</f>
        <v>#REF!</v>
      </c>
      <c r="O19" s="31" t="e">
        <f t="shared" ref="O19:T19" si="13">#REF!</f>
        <v>#REF!</v>
      </c>
      <c r="P19" s="31" t="e">
        <f t="shared" ref="P19:T19" si="14">#REF!</f>
        <v>#REF!</v>
      </c>
      <c r="Q19" s="31" t="e">
        <f t="shared" ref="Q19:T19" si="15">#REF!</f>
        <v>#REF!</v>
      </c>
      <c r="R19" s="31" t="e">
        <f t="shared" ref="R19:T19" si="16">#REF!</f>
        <v>#REF!</v>
      </c>
      <c r="S19" s="31" t="e">
        <f t="shared" ref="S19:T19" si="17">#REF!</f>
        <v>#REF!</v>
      </c>
      <c r="T19" s="31" t="e">
        <f t="shared" ref="T19" si="18">#REF!</f>
        <v>#REF!</v>
      </c>
    </row>
    <row r="20" spans="1:20" x14ac:dyDescent="0.3">
      <c r="A20" s="35" t="s">
        <v>37</v>
      </c>
      <c r="B20" s="36"/>
      <c r="C20" s="36"/>
      <c r="D20" s="37">
        <f>SUM(D13:D18)</f>
        <v>906</v>
      </c>
      <c r="E20" s="38" t="e">
        <f t="shared" ref="E20:T20" si="19">SUM(E13:E19)</f>
        <v>#REF!</v>
      </c>
      <c r="F20" s="38" t="e">
        <f t="shared" si="19"/>
        <v>#REF!</v>
      </c>
      <c r="G20" s="38" t="e">
        <f t="shared" si="19"/>
        <v>#REF!</v>
      </c>
      <c r="H20" s="38" t="e">
        <f t="shared" si="19"/>
        <v>#REF!</v>
      </c>
      <c r="I20" s="38" t="e">
        <f t="shared" si="19"/>
        <v>#REF!</v>
      </c>
      <c r="J20" s="38" t="e">
        <f t="shared" si="19"/>
        <v>#REF!</v>
      </c>
      <c r="K20" s="38" t="e">
        <f t="shared" si="19"/>
        <v>#REF!</v>
      </c>
      <c r="L20" s="38" t="e">
        <f t="shared" si="19"/>
        <v>#REF!</v>
      </c>
      <c r="M20" s="38" t="e">
        <f t="shared" si="19"/>
        <v>#REF!</v>
      </c>
      <c r="N20" s="38" t="e">
        <f t="shared" si="19"/>
        <v>#REF!</v>
      </c>
      <c r="O20" s="38" t="e">
        <f t="shared" si="19"/>
        <v>#REF!</v>
      </c>
      <c r="P20" s="38" t="e">
        <f t="shared" si="19"/>
        <v>#REF!</v>
      </c>
      <c r="Q20" s="38" t="e">
        <f t="shared" si="19"/>
        <v>#REF!</v>
      </c>
      <c r="R20" s="38" t="e">
        <f t="shared" si="19"/>
        <v>#REF!</v>
      </c>
      <c r="S20" s="38" t="e">
        <f t="shared" si="19"/>
        <v>#REF!</v>
      </c>
      <c r="T20" s="38" t="e">
        <f t="shared" si="19"/>
        <v>#REF!</v>
      </c>
    </row>
  </sheetData>
  <mergeCells count="21">
    <mergeCell ref="B16:C16"/>
    <mergeCell ref="B17:C17"/>
    <mergeCell ref="B18:C18"/>
    <mergeCell ref="B8:C8"/>
    <mergeCell ref="A10:D10"/>
    <mergeCell ref="A11:T11"/>
    <mergeCell ref="B13:C13"/>
    <mergeCell ref="B14:C14"/>
    <mergeCell ref="B15:C15"/>
    <mergeCell ref="O1:T1"/>
    <mergeCell ref="B3:C3"/>
    <mergeCell ref="A4:T4"/>
    <mergeCell ref="B5:C5"/>
    <mergeCell ref="B6:C6"/>
    <mergeCell ref="B7:C7"/>
    <mergeCell ref="A1:A2"/>
    <mergeCell ref="B1:C2"/>
    <mergeCell ref="D1:D2"/>
    <mergeCell ref="F1:H1"/>
    <mergeCell ref="I1:I2"/>
    <mergeCell ref="J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2025-03-14T11:14:32Z</dcterms:modified>
</cp:coreProperties>
</file>